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s="1"/>
  <c r="C11" i="4" s="1"/>
  <c r="C10" i="4" s="1"/>
  <c r="C9" i="4" s="1"/>
  <c r="C8" i="4" s="1"/>
  <c r="C7" i="4" s="1"/>
  <c r="C6" i="4" s="1"/>
  <c r="AB6" i="4" s="1"/>
  <c r="AF19" i="4" l="1"/>
  <c r="AG20" i="4"/>
  <c r="L21" i="4"/>
  <c r="L20" i="4" s="1"/>
  <c r="L19" i="4" s="1"/>
  <c r="L18" i="4" s="1"/>
  <c r="H21" i="4"/>
  <c r="R20" i="4"/>
  <c r="S20" i="4" s="1"/>
  <c r="R16" i="4"/>
  <c r="S16" i="4" s="1"/>
  <c r="R12" i="4"/>
  <c r="S12" i="4" s="1"/>
  <c r="R8" i="4"/>
  <c r="S8" i="4" s="1"/>
  <c r="Z20" i="4"/>
  <c r="AA20" i="4" s="1"/>
  <c r="Z16" i="4"/>
  <c r="AA16" i="4" s="1"/>
  <c r="Z12" i="4"/>
  <c r="AA12" i="4" s="1"/>
  <c r="Z8" i="4"/>
  <c r="AA8" i="4" s="1"/>
  <c r="AB20" i="4"/>
  <c r="AB16" i="4"/>
  <c r="AB12" i="4"/>
  <c r="AB8" i="4"/>
  <c r="R19" i="4"/>
  <c r="S19" i="4" s="1"/>
  <c r="R15" i="4"/>
  <c r="S15" i="4" s="1"/>
  <c r="R11" i="4"/>
  <c r="S11" i="4" s="1"/>
  <c r="R7" i="4"/>
  <c r="S7" i="4" s="1"/>
  <c r="Z19" i="4"/>
  <c r="AA19" i="4" s="1"/>
  <c r="Z15" i="4"/>
  <c r="AA15" i="4" s="1"/>
  <c r="Z11" i="4"/>
  <c r="AA11" i="4" s="1"/>
  <c r="Z7" i="4"/>
  <c r="AA7" i="4" s="1"/>
  <c r="AB19" i="4"/>
  <c r="AB15" i="4"/>
  <c r="AB11" i="4"/>
  <c r="AB7" i="4"/>
  <c r="R18" i="4"/>
  <c r="S18" i="4" s="1"/>
  <c r="R14" i="4"/>
  <c r="S14" i="4" s="1"/>
  <c r="R10" i="4"/>
  <c r="S10" i="4" s="1"/>
  <c r="R6" i="4"/>
  <c r="S6" i="4" s="1"/>
  <c r="Z18" i="4"/>
  <c r="AA18" i="4" s="1"/>
  <c r="Z14" i="4"/>
  <c r="AA14" i="4" s="1"/>
  <c r="Z10" i="4"/>
  <c r="AA10" i="4" s="1"/>
  <c r="Z6" i="4"/>
  <c r="AA6" i="4" s="1"/>
  <c r="AB18" i="4"/>
  <c r="AB14" i="4"/>
  <c r="AB10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AB13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H18" i="4"/>
  <c r="D17" i="4"/>
  <c r="H19" i="4"/>
  <c r="H20" i="4"/>
  <c r="P21" i="4" l="1"/>
  <c r="Q21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<sst xmlns="http://schemas.openxmlformats.org/spreadsheetml/2006/main" count="217" uniqueCount="87">
  <si>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</si>
  <si>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</si>
  <si>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</si>
  <si>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</si>
  <si>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</si>
  <si>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</si>
  <si>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</si>
  <si>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</si>
  <si>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</si>
  <si>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</si>
  <si>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</si>
  <si>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</si>
  <si>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</si>
  <si>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</si>
  <si>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</si>
  <si>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 xml:space="preserve"> Ч-к Реальн Творящ Синтеза  ИВО</t>
  </si>
  <si>
    <t>Ч-к Прис. Плана Творен. ИВО</t>
  </si>
  <si>
    <t>Основание:              Расп 8  п 9</t>
  </si>
  <si>
    <t xml:space="preserve"> 16 Иерархических ракурсов базовой реализации развитости Частей, Систем, Аппаратов, Частностей </t>
  </si>
  <si>
    <t>Ч-к ВЦР Полномочий Сов-в ИВО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</si>
  <si>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</si>
  <si>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</si>
  <si>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</si>
  <si>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Основания:</t>
  </si>
  <si>
    <t>Расп 8 п 85</t>
  </si>
  <si>
    <t>х</t>
  </si>
  <si>
    <t>=</t>
  </si>
  <si>
    <t>Расп.8 п 79,80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</si>
  <si>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</si>
  <si>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</si>
  <si>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</si>
  <si>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</si>
  <si>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</si>
  <si>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Этал Частности Аппар Систем 16-р 49 Части Пламя Отца ИВО /адрес в столпе 16384р ИВО/ </t>
  </si>
  <si>
    <t>Мерность минимального явления Частностей Аппаратов Систем 16-рицы Части  Пламя Отца ИВО</t>
  </si>
  <si>
    <t>Пламя Отца ИВО</t>
  </si>
  <si>
    <t>Совершенное Пламя Отца ИВО (ст.3х16)</t>
  </si>
  <si>
    <t>Этал. Аппараты Систем Части - Пламя Отца ИВО (адрес в столпе 16384-рицы ИВО)</t>
  </si>
  <si>
    <t xml:space="preserve"> Совершенное Пламя Отца ИВО(ст.6х16)</t>
  </si>
  <si>
    <t xml:space="preserve"> Этал. Системы 16-р Части Пламя Отца ИВО/ адрес в столпе 16384-р ИВО/ </t>
  </si>
  <si>
    <t xml:space="preserve"> Мерность минимального явления  Систем Части Пламя Отца ИВО</t>
  </si>
  <si>
    <t xml:space="preserve">Совершенное Пламя Отца ИВО (ст.9х16) </t>
  </si>
  <si>
    <t>49 Часть /Пламя Отца ИВО/ в 256-р 4096 частей 16-ти ракурсно /адрес в столпе 16384-р ИВО /</t>
  </si>
  <si>
    <t>Базовая мерность 49 Части /без Сист, Аппаратов,Частностей/</t>
  </si>
  <si>
    <t>Мерность 49 Части /Частьности+Аппар +Системы+ Часть/</t>
  </si>
  <si>
    <t xml:space="preserve"> Мерность Совершенного Пламени Отца ИВО</t>
  </si>
  <si>
    <t xml:space="preserve">Явление Совершенного Пламени Отца ИВО  </t>
  </si>
  <si>
    <t>Системы 49 ч.-Ядра ДНК Движения Пламени Отца ИВО</t>
  </si>
  <si>
    <t>Аппараты - Пламясовершенство ИВ Синтеза Пламени  Отца ИВО</t>
  </si>
  <si>
    <t>Могущественность Пламенного Соверш Пламени Отца ЧППТ</t>
  </si>
  <si>
    <t>Практичность Восприимчивого Соверш Пламени Отца ЧРТС ИВО</t>
  </si>
  <si>
    <t>Вершённость Головерсумного Соверш Пламени Отца ЧИВРСи ИВО</t>
  </si>
  <si>
    <t>Служивость Мышленческого Сов. Пламени Отца ЧВЦРПС ИВО</t>
  </si>
  <si>
    <t>Человечность Сердечного Соверш Пламени Отца ЧИВЦИ ИВО</t>
  </si>
  <si>
    <t>Генезисность Разумного Соверш Пламени Отца Ч-ТФ ИВО</t>
  </si>
  <si>
    <t>Пробужденн. Ипостасно-Телесного Сов.Пламени Отца ЧПЗ ИВО</t>
  </si>
  <si>
    <t>Воскрешённость Прасинтезного Соверш.Пламени Отца ЧМФ ИВО</t>
  </si>
  <si>
    <t>Жизненность Монадического Соверш Пламени Отца Ч ИВО</t>
  </si>
  <si>
    <t>Реплицируемость Омежного Сов. Пламени Отца Посвящённого</t>
  </si>
  <si>
    <t>Созидаемость Абсолютного Сов.Пламени Отца Служащего ИВО</t>
  </si>
  <si>
    <t>Творимость Хумного Соверш. Пламени Отца Ипостаси ИВО</t>
  </si>
  <si>
    <t>Любовь Окского Соверш Пламени  Отца Учителя ИВО</t>
  </si>
  <si>
    <t>Мудрость Истинного Соверш Пламени Отца Владыки ИВО</t>
  </si>
  <si>
    <t>Воля Физично-Телесного Соверш Пламени Отца Аватара ИВО</t>
  </si>
  <si>
    <t>Синтез Ивдивного Соверш Пламени Отца Отца ИВО</t>
  </si>
  <si>
    <t>Могущество Любви Си Мг Пламени Отца ИВО</t>
  </si>
  <si>
    <t>Могущество Жизни Си Мг Пламени Отца ИВО</t>
  </si>
  <si>
    <t>Могущ. Человечности Си Мг Пламени Отца</t>
  </si>
  <si>
    <t>Могущество Могущества Си Мг Пламени Отца</t>
  </si>
  <si>
    <t>Могущество Окскости Си Мг Пламени Отца</t>
  </si>
  <si>
    <t>Могущество Меры Си Мг Пламени Отца ИВО</t>
  </si>
  <si>
    <t>Могущество Аксиомы Си Мг Пламени Отца</t>
  </si>
  <si>
    <t>Могущество Правила Си Мг Пламени Отца</t>
  </si>
  <si>
    <t>Могущество Мерности  Си Мг Пламени Отца</t>
  </si>
  <si>
    <t>Могущество Энергии Си Мг Пламени Отца</t>
  </si>
  <si>
    <t>Могущество Поля Си Мг Пламени Отца ИВО</t>
  </si>
  <si>
    <t>Могущество Вещества Си Мг Пламени Отца</t>
  </si>
  <si>
    <t>Могущество Октики Си Мг Пламени Отца</t>
  </si>
  <si>
    <t>Могущество Мощики Си Мг Пламени Отца ИВО</t>
  </si>
  <si>
    <t>Могущество Причиники Си Мг Пламени Отца</t>
  </si>
  <si>
    <t>Могущество Физики Пламени Отца ИВО</t>
  </si>
  <si>
    <t>Расп 8 п 9, 79, 82, 85</t>
  </si>
  <si>
    <t>См. Расп 49</t>
  </si>
  <si>
    <t>Утверждаю. КХ 27092018</t>
  </si>
  <si>
    <t xml:space="preserve"> Мерность минимального явления Аппаратов Систем Части-Пламя Отца ИВО</t>
  </si>
  <si>
    <t>Частности - Движение Пламени Отца ИВО</t>
  </si>
  <si>
    <t>Таблица расчётов мерностей Части  Пламя Отца ИВО (49ч) Служащего Творения ИВДИВО и Совершенного Пламени Отца ИВО 16-ричным  ракурсом развития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</si>
</sst>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60" zoomScaleNormal="60" workbookViewId="0">
      <selection activeCell="T3" sqref="T3:Y3"/>
    </sheetView>
  </sheetViews>
  <sheetFormatPr defaultRowHeight="18" x14ac:dyDescent="0.25"/>
  <cols>
    <col min="1" max="1" width="4.140625" style="4" customWidth="1"/>
    <col min="2" max="2" width="44.140625" style="3" customWidth="1"/>
    <col min="3" max="3" width="22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20.28515625" style="3" customWidth="1"/>
    <col min="10" max="10" width="8.28515625" style="3" hidden="1" customWidth="1"/>
    <col min="11" max="11" width="23.425781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0.140625" style="3" customWidth="1"/>
    <col min="19" max="19" width="22.28515625" style="3" customWidth="1"/>
    <col min="20" max="20" width="9.42578125" style="3" customWidth="1"/>
    <col min="21" max="21" width="2.42578125" style="3" customWidth="1"/>
    <col min="22" max="22" width="5.7109375" style="3" customWidth="1"/>
    <col min="23" max="23" width="2.42578125" style="3" customWidth="1"/>
    <col min="24" max="24" width="12.85546875" style="3" customWidth="1"/>
    <col min="25" max="25" width="20.85546875" style="3" customWidth="1"/>
    <col min="26" max="26" width="20" style="3" hidden="1" customWidth="1"/>
    <col min="27" max="27" width="24.85546875" style="3" customWidth="1"/>
    <col min="28" max="28" width="20.140625" style="3" customWidth="1"/>
    <col min="29" max="29" width="25.140625" style="3" customWidth="1"/>
    <col min="30" max="30" width="21.85546875" style="3" customWidth="1"/>
    <col min="31" max="31" width="0.140625" style="3" customWidth="1"/>
    <col min="32" max="32" width="9.140625" style="3" customWidth="1"/>
    <col min="33" max="33" width="9.140625" style="4" customWidth="1"/>
    <col min="34" max="34" width="57.7109375" style="3" customWidth="1"/>
    <col min="35" max="16384" width="9.140625" style="3"/>
  </cols>
  <sheetData>
    <row r="1" spans="1:88" s="2" customFormat="1" ht="48" customHeight="1" x14ac:dyDescent="0.25">
      <c r="A1" s="137" t="s">
        <v>86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3"/>
      <c r="AJ1" s="2" t="s">
        <v>0</v>
      </c>
    </row>
    <row r="2" spans="1:88" s="2" customFormat="1" ht="28.5" thickBot="1" x14ac:dyDescent="0.45">
      <c r="A2" s="25"/>
      <c r="B2" s="27" t="s">
        <v>0</v>
      </c>
      <c r="C2" s="98"/>
      <c r="D2" s="132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2"/>
      <c r="AH2" s="134" t="s">
        <v>83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 x14ac:dyDescent="0.25">
      <c r="A3" s="146" t="s">
        <v>18</v>
      </c>
      <c r="B3" s="147"/>
      <c r="C3" s="131" t="s">
        <v>33</v>
      </c>
      <c r="D3" s="138" t="s">
        <v>34</v>
      </c>
      <c r="E3" s="138"/>
      <c r="F3" s="138"/>
      <c r="G3" s="138"/>
      <c r="H3" s="138"/>
      <c r="I3" s="139"/>
      <c r="J3" s="83"/>
      <c r="K3" s="71" t="s">
        <v>37</v>
      </c>
      <c r="L3" s="138" t="s">
        <v>84</v>
      </c>
      <c r="M3" s="138"/>
      <c r="N3" s="138"/>
      <c r="O3" s="138"/>
      <c r="P3" s="138"/>
      <c r="Q3" s="139"/>
      <c r="R3" s="83"/>
      <c r="S3" s="26" t="s">
        <v>39</v>
      </c>
      <c r="T3" s="138" t="s">
        <v>40</v>
      </c>
      <c r="U3" s="138"/>
      <c r="V3" s="138"/>
      <c r="W3" s="138"/>
      <c r="X3" s="138"/>
      <c r="Y3" s="139"/>
      <c r="Z3" s="83"/>
      <c r="AA3" s="30" t="s">
        <v>42</v>
      </c>
      <c r="AB3" s="30" t="s">
        <v>43</v>
      </c>
      <c r="AC3" s="44" t="s">
        <v>44</v>
      </c>
      <c r="AD3" s="114" t="s">
        <v>45</v>
      </c>
      <c r="AE3" s="135" t="s">
        <v>46</v>
      </c>
      <c r="AF3" s="150" t="s">
        <v>28</v>
      </c>
      <c r="AG3" s="151"/>
      <c r="AH3" s="152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6" t="s">
        <v>17</v>
      </c>
      <c r="C4" s="74" t="s">
        <v>22</v>
      </c>
      <c r="D4" s="140" t="s">
        <v>35</v>
      </c>
      <c r="E4" s="141"/>
      <c r="F4" s="141"/>
      <c r="G4" s="141"/>
      <c r="H4" s="142"/>
      <c r="I4" s="75" t="s">
        <v>36</v>
      </c>
      <c r="J4" s="84"/>
      <c r="K4" s="72" t="s">
        <v>22</v>
      </c>
      <c r="L4" s="140" t="s">
        <v>35</v>
      </c>
      <c r="M4" s="141"/>
      <c r="N4" s="141"/>
      <c r="O4" s="141"/>
      <c r="P4" s="142"/>
      <c r="Q4" s="75" t="s">
        <v>38</v>
      </c>
      <c r="R4" s="65"/>
      <c r="S4" s="74" t="s">
        <v>22</v>
      </c>
      <c r="T4" s="140" t="s">
        <v>35</v>
      </c>
      <c r="U4" s="141"/>
      <c r="V4" s="141"/>
      <c r="W4" s="141"/>
      <c r="X4" s="142"/>
      <c r="Y4" s="75" t="s">
        <v>41</v>
      </c>
      <c r="Z4" s="65"/>
      <c r="AA4" s="74" t="s">
        <v>22</v>
      </c>
      <c r="AB4" s="28" t="s">
        <v>35</v>
      </c>
      <c r="AC4" s="99" t="s">
        <v>32</v>
      </c>
      <c r="AD4" s="100" t="s">
        <v>31</v>
      </c>
      <c r="AE4" s="115" t="s">
        <v>27</v>
      </c>
      <c r="AF4" s="153" t="s">
        <v>24</v>
      </c>
      <c r="AG4" s="154"/>
      <c r="AH4" s="155"/>
      <c r="AI4" s="45"/>
      <c r="AJ4" s="45"/>
    </row>
    <row r="5" spans="1:88" s="1" customFormat="1" ht="24.75" customHeight="1" thickBot="1" x14ac:dyDescent="0.25">
      <c r="A5" s="148">
        <v>1</v>
      </c>
      <c r="B5" s="149"/>
      <c r="C5" s="9">
        <v>2</v>
      </c>
      <c r="D5" s="143">
        <v>3</v>
      </c>
      <c r="E5" s="144"/>
      <c r="F5" s="144"/>
      <c r="G5" s="144"/>
      <c r="H5" s="145"/>
      <c r="I5" s="76">
        <v>4</v>
      </c>
      <c r="J5" s="85"/>
      <c r="K5" s="73">
        <v>5</v>
      </c>
      <c r="L5" s="143">
        <v>6</v>
      </c>
      <c r="M5" s="144"/>
      <c r="N5" s="144"/>
      <c r="O5" s="144"/>
      <c r="P5" s="145"/>
      <c r="Q5" s="76">
        <v>7</v>
      </c>
      <c r="R5" s="89"/>
      <c r="S5" s="10">
        <v>8</v>
      </c>
      <c r="T5" s="143">
        <v>9</v>
      </c>
      <c r="U5" s="144"/>
      <c r="V5" s="144"/>
      <c r="W5" s="144"/>
      <c r="X5" s="145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6">
        <v>15</v>
      </c>
      <c r="AF5" s="102">
        <v>16385</v>
      </c>
      <c r="AG5" s="102">
        <v>20480</v>
      </c>
      <c r="AH5" s="117" t="s">
        <v>30</v>
      </c>
      <c r="AI5" s="45"/>
    </row>
    <row r="6" spans="1:88" s="1" customFormat="1" ht="29.25" customHeight="1" thickBot="1" x14ac:dyDescent="0.25">
      <c r="A6" s="6">
        <v>16</v>
      </c>
      <c r="B6" s="67" t="s">
        <v>14</v>
      </c>
      <c r="C6" s="77">
        <f t="shared" ref="C6:C19" si="0">C7+256</f>
        <v>3889</v>
      </c>
      <c r="D6" s="59">
        <f t="shared" ref="D6:D17" si="1">D7+256</f>
        <v>7984</v>
      </c>
      <c r="E6" s="60" t="s">
        <v>25</v>
      </c>
      <c r="F6" s="60">
        <f t="shared" ref="F6:F17" si="2">F7+1</f>
        <v>256</v>
      </c>
      <c r="G6" s="60" t="s">
        <v>26</v>
      </c>
      <c r="H6" s="61">
        <f t="shared" ref="H6:H17" si="3">D6*F6</f>
        <v>2043904</v>
      </c>
      <c r="I6" s="78">
        <f>H6*16</f>
        <v>32702464</v>
      </c>
      <c r="J6" s="77">
        <f t="shared" ref="J6:J19" si="4">J7+256</f>
        <v>7985</v>
      </c>
      <c r="K6" s="77" t="str">
        <f t="shared" ref="K6:K19" si="5">CONCATENATE(J6,".",C6)</f>
        <v>7985.3889</v>
      </c>
      <c r="L6" s="59">
        <f t="shared" ref="L6:L19" si="6">L7+256</f>
        <v>12080</v>
      </c>
      <c r="M6" s="60" t="s">
        <v>25</v>
      </c>
      <c r="N6" s="60">
        <f t="shared" ref="N6:N19" si="7">N7+1</f>
        <v>256</v>
      </c>
      <c r="O6" s="60" t="s">
        <v>26</v>
      </c>
      <c r="P6" s="61">
        <f t="shared" ref="P6:P19" si="8">L6*N6</f>
        <v>3092480</v>
      </c>
      <c r="Q6" s="78">
        <f>P6*16</f>
        <v>49479680</v>
      </c>
      <c r="R6" s="86">
        <f t="shared" ref="R6:R20" si="9">4096+4096+C6</f>
        <v>12081</v>
      </c>
      <c r="S6" s="77" t="str">
        <f t="shared" ref="S6:S20" si="10">CONCATENATE(R6,".",C6)</f>
        <v>12081.3889</v>
      </c>
      <c r="T6" s="59">
        <f t="shared" ref="T6:T19" si="11">T7+256</f>
        <v>16176</v>
      </c>
      <c r="U6" s="60" t="s">
        <v>25</v>
      </c>
      <c r="V6" s="60">
        <f t="shared" ref="V6:V19" si="12">V7+1</f>
        <v>256</v>
      </c>
      <c r="W6" s="60" t="s">
        <v>26</v>
      </c>
      <c r="X6" s="61">
        <f t="shared" ref="X6:X19" si="13">T6*V6</f>
        <v>4141056</v>
      </c>
      <c r="Y6" s="78">
        <f>X6*16</f>
        <v>66256896</v>
      </c>
      <c r="Z6" s="90">
        <f t="shared" ref="Z6:Z20" si="14">4096+4096+4096+C6</f>
        <v>16177</v>
      </c>
      <c r="AA6" s="77" t="str">
        <f t="shared" ref="AA6:AA20" si="15">CONCATENATE(Z6,".",C6)</f>
        <v>16177.3889</v>
      </c>
      <c r="AB6" s="33">
        <f t="shared" ref="AB6:AB17" si="16">16383+C6</f>
        <v>20272</v>
      </c>
      <c r="AC6" s="39">
        <f t="shared" ref="AC6:AC20" si="17">H6+P6+X6+AB6</f>
        <v>9297712</v>
      </c>
      <c r="AD6" s="94">
        <f t="shared" ref="AD6:AD20" si="18">AC6*16</f>
        <v>148763392</v>
      </c>
      <c r="AE6" s="118" t="s">
        <v>64</v>
      </c>
      <c r="AF6" s="103">
        <f t="shared" ref="AF6:AF19" si="19">AF7+256</f>
        <v>16177</v>
      </c>
      <c r="AG6" s="103">
        <f t="shared" ref="AG6:AG20" si="20">AF6+4095</f>
        <v>20272</v>
      </c>
      <c r="AH6" s="119" t="s">
        <v>65</v>
      </c>
      <c r="AI6" s="45"/>
      <c r="AM6" s="48"/>
    </row>
    <row r="7" spans="1:88" s="1" customFormat="1" ht="29.25" customHeight="1" thickBot="1" x14ac:dyDescent="0.25">
      <c r="A7" s="7">
        <v>15</v>
      </c>
      <c r="B7" s="52" t="s">
        <v>13</v>
      </c>
      <c r="C7" s="79">
        <f t="shared" si="0"/>
        <v>3633</v>
      </c>
      <c r="D7" s="57">
        <f t="shared" si="1"/>
        <v>7728</v>
      </c>
      <c r="E7" s="58" t="s">
        <v>25</v>
      </c>
      <c r="F7" s="58">
        <f t="shared" si="2"/>
        <v>255</v>
      </c>
      <c r="G7" s="58" t="s">
        <v>26</v>
      </c>
      <c r="H7" s="56">
        <f t="shared" si="3"/>
        <v>1970640</v>
      </c>
      <c r="I7" s="80">
        <f>H7*16</f>
        <v>31530240</v>
      </c>
      <c r="J7" s="79">
        <f t="shared" si="4"/>
        <v>7729</v>
      </c>
      <c r="K7" s="79" t="str">
        <f t="shared" si="5"/>
        <v>7729.3633</v>
      </c>
      <c r="L7" s="57">
        <f t="shared" si="6"/>
        <v>11824</v>
      </c>
      <c r="M7" s="58" t="s">
        <v>25</v>
      </c>
      <c r="N7" s="58">
        <f t="shared" si="7"/>
        <v>255</v>
      </c>
      <c r="O7" s="58" t="s">
        <v>26</v>
      </c>
      <c r="P7" s="56">
        <f t="shared" si="8"/>
        <v>3015120</v>
      </c>
      <c r="Q7" s="80">
        <f>P7*16</f>
        <v>48241920</v>
      </c>
      <c r="R7" s="86">
        <f t="shared" si="9"/>
        <v>11825</v>
      </c>
      <c r="S7" s="79" t="str">
        <f t="shared" si="10"/>
        <v>11825.3633</v>
      </c>
      <c r="T7" s="57">
        <f t="shared" si="11"/>
        <v>15920</v>
      </c>
      <c r="U7" s="58" t="s">
        <v>25</v>
      </c>
      <c r="V7" s="58">
        <f t="shared" si="12"/>
        <v>255</v>
      </c>
      <c r="W7" s="58" t="s">
        <v>26</v>
      </c>
      <c r="X7" s="56">
        <f t="shared" si="13"/>
        <v>4059600</v>
      </c>
      <c r="Y7" s="80">
        <f>X7*16</f>
        <v>64953600</v>
      </c>
      <c r="Z7" s="90">
        <f t="shared" si="14"/>
        <v>15921</v>
      </c>
      <c r="AA7" s="79" t="str">
        <f t="shared" si="15"/>
        <v>15921.3633</v>
      </c>
      <c r="AB7" s="34">
        <f t="shared" si="16"/>
        <v>20016</v>
      </c>
      <c r="AC7" s="36">
        <f t="shared" si="17"/>
        <v>9065376</v>
      </c>
      <c r="AD7" s="95">
        <f t="shared" si="18"/>
        <v>145046016</v>
      </c>
      <c r="AE7" s="101" t="s">
        <v>63</v>
      </c>
      <c r="AF7" s="104">
        <f t="shared" si="19"/>
        <v>15921</v>
      </c>
      <c r="AG7" s="104">
        <f t="shared" si="20"/>
        <v>20016</v>
      </c>
      <c r="AH7" s="120" t="s">
        <v>66</v>
      </c>
      <c r="AI7" s="45"/>
      <c r="AJ7" s="45"/>
    </row>
    <row r="8" spans="1:88" s="1" customFormat="1" ht="29.25" customHeight="1" thickBot="1" x14ac:dyDescent="0.25">
      <c r="A8" s="8">
        <v>14</v>
      </c>
      <c r="B8" s="51" t="s">
        <v>12</v>
      </c>
      <c r="C8" s="79">
        <f t="shared" si="0"/>
        <v>3377</v>
      </c>
      <c r="D8" s="57">
        <f t="shared" si="1"/>
        <v>7472</v>
      </c>
      <c r="E8" s="58" t="s">
        <v>25</v>
      </c>
      <c r="F8" s="58">
        <f t="shared" si="2"/>
        <v>254</v>
      </c>
      <c r="G8" s="58" t="s">
        <v>26</v>
      </c>
      <c r="H8" s="56">
        <f t="shared" si="3"/>
        <v>1897888</v>
      </c>
      <c r="I8" s="80">
        <f t="shared" ref="I8:I21" si="21">H8*16</f>
        <v>30366208</v>
      </c>
      <c r="J8" s="79">
        <f t="shared" si="4"/>
        <v>7473</v>
      </c>
      <c r="K8" s="79" t="str">
        <f t="shared" si="5"/>
        <v>7473.3377</v>
      </c>
      <c r="L8" s="57">
        <f t="shared" si="6"/>
        <v>11568</v>
      </c>
      <c r="M8" s="58" t="s">
        <v>25</v>
      </c>
      <c r="N8" s="58">
        <f t="shared" si="7"/>
        <v>254</v>
      </c>
      <c r="O8" s="58" t="s">
        <v>26</v>
      </c>
      <c r="P8" s="56">
        <f t="shared" si="8"/>
        <v>2938272</v>
      </c>
      <c r="Q8" s="80">
        <f t="shared" ref="Q8:Q21" si="22">P8*16</f>
        <v>47012352</v>
      </c>
      <c r="R8" s="86">
        <f t="shared" si="9"/>
        <v>11569</v>
      </c>
      <c r="S8" s="79" t="str">
        <f t="shared" si="10"/>
        <v>11569.3377</v>
      </c>
      <c r="T8" s="57">
        <f t="shared" si="11"/>
        <v>15664</v>
      </c>
      <c r="U8" s="58" t="s">
        <v>25</v>
      </c>
      <c r="V8" s="58">
        <f t="shared" si="12"/>
        <v>254</v>
      </c>
      <c r="W8" s="58" t="s">
        <v>26</v>
      </c>
      <c r="X8" s="56">
        <f t="shared" si="13"/>
        <v>3978656</v>
      </c>
      <c r="Y8" s="80">
        <f t="shared" ref="Y8:Y21" si="23">X8*16</f>
        <v>63658496</v>
      </c>
      <c r="Z8" s="90">
        <f t="shared" si="14"/>
        <v>15665</v>
      </c>
      <c r="AA8" s="79" t="str">
        <f t="shared" si="15"/>
        <v>15665.3377</v>
      </c>
      <c r="AB8" s="34">
        <f t="shared" si="16"/>
        <v>19760</v>
      </c>
      <c r="AC8" s="36">
        <f t="shared" si="17"/>
        <v>8834576</v>
      </c>
      <c r="AD8" s="95">
        <f t="shared" si="18"/>
        <v>141353216</v>
      </c>
      <c r="AE8" s="121" t="s">
        <v>62</v>
      </c>
      <c r="AF8" s="104">
        <f t="shared" si="19"/>
        <v>15665</v>
      </c>
      <c r="AG8" s="104">
        <f t="shared" si="20"/>
        <v>19760</v>
      </c>
      <c r="AH8" s="122" t="s">
        <v>67</v>
      </c>
      <c r="AI8" s="45"/>
      <c r="AJ8" s="45"/>
    </row>
    <row r="9" spans="1:88" s="1" customFormat="1" ht="29.25" customHeight="1" thickBot="1" x14ac:dyDescent="0.25">
      <c r="A9" s="9">
        <v>13</v>
      </c>
      <c r="B9" s="53" t="s">
        <v>11</v>
      </c>
      <c r="C9" s="81">
        <f t="shared" si="0"/>
        <v>3121</v>
      </c>
      <c r="D9" s="62">
        <f t="shared" si="1"/>
        <v>7216</v>
      </c>
      <c r="E9" s="54" t="s">
        <v>25</v>
      </c>
      <c r="F9" s="54">
        <f t="shared" si="2"/>
        <v>253</v>
      </c>
      <c r="G9" s="54" t="s">
        <v>26</v>
      </c>
      <c r="H9" s="63">
        <f t="shared" si="3"/>
        <v>1825648</v>
      </c>
      <c r="I9" s="82">
        <f t="shared" si="21"/>
        <v>29210368</v>
      </c>
      <c r="J9" s="81">
        <f t="shared" si="4"/>
        <v>7217</v>
      </c>
      <c r="K9" s="81" t="str">
        <f t="shared" si="5"/>
        <v>7217.3121</v>
      </c>
      <c r="L9" s="62">
        <f t="shared" si="6"/>
        <v>11312</v>
      </c>
      <c r="M9" s="54" t="s">
        <v>25</v>
      </c>
      <c r="N9" s="54">
        <f t="shared" si="7"/>
        <v>253</v>
      </c>
      <c r="O9" s="54" t="s">
        <v>26</v>
      </c>
      <c r="P9" s="63">
        <f t="shared" si="8"/>
        <v>2861936</v>
      </c>
      <c r="Q9" s="82">
        <f t="shared" si="22"/>
        <v>45790976</v>
      </c>
      <c r="R9" s="86">
        <f t="shared" si="9"/>
        <v>11313</v>
      </c>
      <c r="S9" s="81" t="str">
        <f t="shared" si="10"/>
        <v>11313.3121</v>
      </c>
      <c r="T9" s="62">
        <f t="shared" si="11"/>
        <v>15408</v>
      </c>
      <c r="U9" s="54" t="s">
        <v>25</v>
      </c>
      <c r="V9" s="54">
        <f t="shared" si="12"/>
        <v>253</v>
      </c>
      <c r="W9" s="54" t="s">
        <v>26</v>
      </c>
      <c r="X9" s="63">
        <f t="shared" si="13"/>
        <v>3898224</v>
      </c>
      <c r="Y9" s="82">
        <f t="shared" si="23"/>
        <v>62371584</v>
      </c>
      <c r="Z9" s="90">
        <f t="shared" si="14"/>
        <v>15409</v>
      </c>
      <c r="AA9" s="81" t="str">
        <f t="shared" si="15"/>
        <v>15409.3121</v>
      </c>
      <c r="AB9" s="35">
        <f t="shared" si="16"/>
        <v>19504</v>
      </c>
      <c r="AC9" s="40">
        <f t="shared" si="17"/>
        <v>8605312</v>
      </c>
      <c r="AD9" s="90">
        <f t="shared" si="18"/>
        <v>137684992</v>
      </c>
      <c r="AE9" s="123" t="s">
        <v>61</v>
      </c>
      <c r="AF9" s="105">
        <f t="shared" si="19"/>
        <v>15409</v>
      </c>
      <c r="AG9" s="105">
        <f t="shared" si="20"/>
        <v>19504</v>
      </c>
      <c r="AH9" s="124" t="s">
        <v>68</v>
      </c>
      <c r="AI9" s="45"/>
      <c r="AJ9" s="45"/>
    </row>
    <row r="10" spans="1:88" s="1" customFormat="1" ht="29.25" customHeight="1" thickBot="1" x14ac:dyDescent="0.25">
      <c r="A10" s="8">
        <v>12</v>
      </c>
      <c r="B10" s="68" t="s">
        <v>2</v>
      </c>
      <c r="C10" s="77">
        <f t="shared" si="0"/>
        <v>2865</v>
      </c>
      <c r="D10" s="59">
        <f t="shared" si="1"/>
        <v>6960</v>
      </c>
      <c r="E10" s="60" t="s">
        <v>25</v>
      </c>
      <c r="F10" s="60">
        <f t="shared" si="2"/>
        <v>252</v>
      </c>
      <c r="G10" s="60" t="s">
        <v>26</v>
      </c>
      <c r="H10" s="61">
        <f t="shared" si="3"/>
        <v>1753920</v>
      </c>
      <c r="I10" s="78">
        <f t="shared" si="21"/>
        <v>28062720</v>
      </c>
      <c r="J10" s="77">
        <f t="shared" si="4"/>
        <v>6961</v>
      </c>
      <c r="K10" s="77" t="str">
        <f t="shared" si="5"/>
        <v>6961.2865</v>
      </c>
      <c r="L10" s="59">
        <f t="shared" si="6"/>
        <v>11056</v>
      </c>
      <c r="M10" s="60" t="s">
        <v>25</v>
      </c>
      <c r="N10" s="60">
        <f t="shared" si="7"/>
        <v>252</v>
      </c>
      <c r="O10" s="60" t="s">
        <v>26</v>
      </c>
      <c r="P10" s="61">
        <f t="shared" si="8"/>
        <v>2786112</v>
      </c>
      <c r="Q10" s="78">
        <f t="shared" si="22"/>
        <v>44577792</v>
      </c>
      <c r="R10" s="86">
        <f t="shared" si="9"/>
        <v>11057</v>
      </c>
      <c r="S10" s="77" t="str">
        <f t="shared" si="10"/>
        <v>11057.2865</v>
      </c>
      <c r="T10" s="59">
        <f t="shared" si="11"/>
        <v>15152</v>
      </c>
      <c r="U10" s="60" t="s">
        <v>25</v>
      </c>
      <c r="V10" s="60">
        <f t="shared" si="12"/>
        <v>252</v>
      </c>
      <c r="W10" s="60" t="s">
        <v>26</v>
      </c>
      <c r="X10" s="61">
        <f t="shared" si="13"/>
        <v>3818304</v>
      </c>
      <c r="Y10" s="78">
        <f t="shared" si="23"/>
        <v>61092864</v>
      </c>
      <c r="Z10" s="90">
        <f t="shared" si="14"/>
        <v>15153</v>
      </c>
      <c r="AA10" s="77" t="str">
        <f t="shared" si="15"/>
        <v>15153.2865</v>
      </c>
      <c r="AB10" s="29">
        <f t="shared" si="16"/>
        <v>19248</v>
      </c>
      <c r="AC10" s="37">
        <f t="shared" si="17"/>
        <v>8377584</v>
      </c>
      <c r="AD10" s="96">
        <f t="shared" si="18"/>
        <v>134041344</v>
      </c>
      <c r="AE10" s="50" t="s">
        <v>60</v>
      </c>
      <c r="AF10" s="106">
        <f t="shared" si="19"/>
        <v>15153</v>
      </c>
      <c r="AG10" s="106">
        <f t="shared" si="20"/>
        <v>19248</v>
      </c>
      <c r="AH10" s="117" t="s">
        <v>69</v>
      </c>
      <c r="AI10" s="45"/>
      <c r="AJ10" s="45"/>
    </row>
    <row r="11" spans="1:88" s="1" customFormat="1" ht="29.25" customHeight="1" thickBot="1" x14ac:dyDescent="0.25">
      <c r="A11" s="7">
        <v>11</v>
      </c>
      <c r="B11" s="52" t="s">
        <v>10</v>
      </c>
      <c r="C11" s="79">
        <f t="shared" si="0"/>
        <v>2609</v>
      </c>
      <c r="D11" s="57">
        <f t="shared" si="1"/>
        <v>6704</v>
      </c>
      <c r="E11" s="58" t="s">
        <v>25</v>
      </c>
      <c r="F11" s="58">
        <f t="shared" si="2"/>
        <v>251</v>
      </c>
      <c r="G11" s="58" t="s">
        <v>26</v>
      </c>
      <c r="H11" s="56">
        <f t="shared" si="3"/>
        <v>1682704</v>
      </c>
      <c r="I11" s="80">
        <f t="shared" si="21"/>
        <v>26923264</v>
      </c>
      <c r="J11" s="79">
        <f t="shared" si="4"/>
        <v>6705</v>
      </c>
      <c r="K11" s="79" t="str">
        <f t="shared" si="5"/>
        <v>6705.2609</v>
      </c>
      <c r="L11" s="57">
        <f t="shared" si="6"/>
        <v>10800</v>
      </c>
      <c r="M11" s="58" t="s">
        <v>25</v>
      </c>
      <c r="N11" s="58">
        <f t="shared" si="7"/>
        <v>251</v>
      </c>
      <c r="O11" s="58" t="s">
        <v>26</v>
      </c>
      <c r="P11" s="56">
        <f t="shared" si="8"/>
        <v>2710800</v>
      </c>
      <c r="Q11" s="80">
        <f t="shared" si="22"/>
        <v>43372800</v>
      </c>
      <c r="R11" s="86">
        <f t="shared" si="9"/>
        <v>10801</v>
      </c>
      <c r="S11" s="79" t="str">
        <f t="shared" si="10"/>
        <v>10801.2609</v>
      </c>
      <c r="T11" s="57">
        <f t="shared" si="11"/>
        <v>14896</v>
      </c>
      <c r="U11" s="58" t="s">
        <v>25</v>
      </c>
      <c r="V11" s="58">
        <f t="shared" si="12"/>
        <v>251</v>
      </c>
      <c r="W11" s="58" t="s">
        <v>26</v>
      </c>
      <c r="X11" s="56">
        <f t="shared" si="13"/>
        <v>3738896</v>
      </c>
      <c r="Y11" s="80">
        <f t="shared" si="23"/>
        <v>59822336</v>
      </c>
      <c r="Z11" s="90">
        <f t="shared" si="14"/>
        <v>14897</v>
      </c>
      <c r="AA11" s="79" t="str">
        <f t="shared" si="15"/>
        <v>14897.2609</v>
      </c>
      <c r="AB11" s="36">
        <f t="shared" si="16"/>
        <v>18992</v>
      </c>
      <c r="AC11" s="36">
        <f t="shared" si="17"/>
        <v>8151392</v>
      </c>
      <c r="AD11" s="95">
        <f t="shared" si="18"/>
        <v>130422272</v>
      </c>
      <c r="AE11" s="101" t="s">
        <v>59</v>
      </c>
      <c r="AF11" s="107">
        <f t="shared" si="19"/>
        <v>14897</v>
      </c>
      <c r="AG11" s="107">
        <f t="shared" si="20"/>
        <v>18992</v>
      </c>
      <c r="AH11" s="120" t="s">
        <v>70</v>
      </c>
      <c r="AI11" s="45"/>
    </row>
    <row r="12" spans="1:88" s="1" customFormat="1" ht="29.25" customHeight="1" thickBot="1" x14ac:dyDescent="0.25">
      <c r="A12" s="8">
        <v>10</v>
      </c>
      <c r="B12" s="51" t="s">
        <v>9</v>
      </c>
      <c r="C12" s="79">
        <f t="shared" si="0"/>
        <v>2353</v>
      </c>
      <c r="D12" s="57">
        <f t="shared" si="1"/>
        <v>6448</v>
      </c>
      <c r="E12" s="58" t="s">
        <v>25</v>
      </c>
      <c r="F12" s="58">
        <f t="shared" si="2"/>
        <v>250</v>
      </c>
      <c r="G12" s="58" t="s">
        <v>26</v>
      </c>
      <c r="H12" s="56">
        <f t="shared" si="3"/>
        <v>1612000</v>
      </c>
      <c r="I12" s="80">
        <f t="shared" si="21"/>
        <v>25792000</v>
      </c>
      <c r="J12" s="79">
        <f t="shared" si="4"/>
        <v>6449</v>
      </c>
      <c r="K12" s="79" t="str">
        <f t="shared" si="5"/>
        <v>6449.2353</v>
      </c>
      <c r="L12" s="57">
        <f t="shared" si="6"/>
        <v>10544</v>
      </c>
      <c r="M12" s="58" t="s">
        <v>25</v>
      </c>
      <c r="N12" s="58">
        <f t="shared" si="7"/>
        <v>250</v>
      </c>
      <c r="O12" s="58" t="s">
        <v>26</v>
      </c>
      <c r="P12" s="56">
        <f t="shared" si="8"/>
        <v>2636000</v>
      </c>
      <c r="Q12" s="80">
        <f t="shared" si="22"/>
        <v>42176000</v>
      </c>
      <c r="R12" s="86">
        <f t="shared" si="9"/>
        <v>10545</v>
      </c>
      <c r="S12" s="79" t="str">
        <f t="shared" si="10"/>
        <v>10545.2353</v>
      </c>
      <c r="T12" s="57">
        <f t="shared" si="11"/>
        <v>14640</v>
      </c>
      <c r="U12" s="58" t="s">
        <v>25</v>
      </c>
      <c r="V12" s="58">
        <f t="shared" si="12"/>
        <v>250</v>
      </c>
      <c r="W12" s="58" t="s">
        <v>26</v>
      </c>
      <c r="X12" s="56">
        <f t="shared" si="13"/>
        <v>3660000</v>
      </c>
      <c r="Y12" s="80">
        <f t="shared" si="23"/>
        <v>58560000</v>
      </c>
      <c r="Z12" s="90">
        <f t="shared" si="14"/>
        <v>14641</v>
      </c>
      <c r="AA12" s="79" t="str">
        <f t="shared" si="15"/>
        <v>14641.2353</v>
      </c>
      <c r="AB12" s="37">
        <f t="shared" si="16"/>
        <v>18736</v>
      </c>
      <c r="AC12" s="37">
        <f t="shared" si="17"/>
        <v>7926736</v>
      </c>
      <c r="AD12" s="95">
        <f t="shared" si="18"/>
        <v>126827776</v>
      </c>
      <c r="AE12" s="101" t="s">
        <v>58</v>
      </c>
      <c r="AF12" s="108">
        <f t="shared" si="19"/>
        <v>14641</v>
      </c>
      <c r="AG12" s="108">
        <f t="shared" si="20"/>
        <v>18736</v>
      </c>
      <c r="AH12" s="120" t="s">
        <v>71</v>
      </c>
      <c r="AI12" s="45"/>
    </row>
    <row r="13" spans="1:88" s="1" customFormat="1" ht="29.25" customHeight="1" thickBot="1" x14ac:dyDescent="0.25">
      <c r="A13" s="31">
        <v>9</v>
      </c>
      <c r="B13" s="69" t="s">
        <v>8</v>
      </c>
      <c r="C13" s="81">
        <f t="shared" si="0"/>
        <v>2097</v>
      </c>
      <c r="D13" s="62">
        <f t="shared" si="1"/>
        <v>6192</v>
      </c>
      <c r="E13" s="54" t="s">
        <v>25</v>
      </c>
      <c r="F13" s="54">
        <f t="shared" si="2"/>
        <v>249</v>
      </c>
      <c r="G13" s="54" t="s">
        <v>26</v>
      </c>
      <c r="H13" s="63">
        <f t="shared" si="3"/>
        <v>1541808</v>
      </c>
      <c r="I13" s="82">
        <f t="shared" si="21"/>
        <v>24668928</v>
      </c>
      <c r="J13" s="81">
        <f t="shared" si="4"/>
        <v>6193</v>
      </c>
      <c r="K13" s="81" t="str">
        <f t="shared" si="5"/>
        <v>6193.2097</v>
      </c>
      <c r="L13" s="62">
        <f t="shared" si="6"/>
        <v>10288</v>
      </c>
      <c r="M13" s="54" t="s">
        <v>25</v>
      </c>
      <c r="N13" s="54">
        <f t="shared" si="7"/>
        <v>249</v>
      </c>
      <c r="O13" s="54" t="s">
        <v>26</v>
      </c>
      <c r="P13" s="63">
        <f t="shared" si="8"/>
        <v>2561712</v>
      </c>
      <c r="Q13" s="82">
        <f t="shared" si="22"/>
        <v>40987392</v>
      </c>
      <c r="R13" s="86">
        <f t="shared" si="9"/>
        <v>10289</v>
      </c>
      <c r="S13" s="81" t="str">
        <f t="shared" si="10"/>
        <v>10289.2097</v>
      </c>
      <c r="T13" s="62">
        <f t="shared" si="11"/>
        <v>14384</v>
      </c>
      <c r="U13" s="54" t="s">
        <v>25</v>
      </c>
      <c r="V13" s="54">
        <f t="shared" si="12"/>
        <v>249</v>
      </c>
      <c r="W13" s="54" t="s">
        <v>26</v>
      </c>
      <c r="X13" s="63">
        <f t="shared" si="13"/>
        <v>3581616</v>
      </c>
      <c r="Y13" s="82">
        <f t="shared" si="23"/>
        <v>57305856</v>
      </c>
      <c r="Z13" s="90">
        <f t="shared" si="14"/>
        <v>14385</v>
      </c>
      <c r="AA13" s="81" t="str">
        <f t="shared" si="15"/>
        <v>14385.2097</v>
      </c>
      <c r="AB13" s="38">
        <f t="shared" si="16"/>
        <v>18480</v>
      </c>
      <c r="AC13" s="38">
        <f t="shared" si="17"/>
        <v>7703616</v>
      </c>
      <c r="AD13" s="90">
        <f t="shared" si="18"/>
        <v>123257856</v>
      </c>
      <c r="AE13" s="125" t="s">
        <v>57</v>
      </c>
      <c r="AF13" s="109">
        <f t="shared" si="19"/>
        <v>14385</v>
      </c>
      <c r="AG13" s="109">
        <f t="shared" si="20"/>
        <v>18480</v>
      </c>
      <c r="AH13" s="126" t="s">
        <v>72</v>
      </c>
      <c r="AI13" s="45"/>
    </row>
    <row r="14" spans="1:88" s="1" customFormat="1" ht="29.25" customHeight="1" thickBot="1" x14ac:dyDescent="0.25">
      <c r="A14" s="6">
        <v>8</v>
      </c>
      <c r="B14" s="70" t="s">
        <v>7</v>
      </c>
      <c r="C14" s="77">
        <f t="shared" si="0"/>
        <v>1841</v>
      </c>
      <c r="D14" s="59">
        <f t="shared" si="1"/>
        <v>5936</v>
      </c>
      <c r="E14" s="60" t="s">
        <v>25</v>
      </c>
      <c r="F14" s="60">
        <f t="shared" si="2"/>
        <v>248</v>
      </c>
      <c r="G14" s="60" t="s">
        <v>26</v>
      </c>
      <c r="H14" s="61">
        <f t="shared" si="3"/>
        <v>1472128</v>
      </c>
      <c r="I14" s="78">
        <f t="shared" si="21"/>
        <v>23554048</v>
      </c>
      <c r="J14" s="77">
        <f t="shared" si="4"/>
        <v>5937</v>
      </c>
      <c r="K14" s="77" t="str">
        <f t="shared" si="5"/>
        <v>5937.1841</v>
      </c>
      <c r="L14" s="59">
        <f t="shared" si="6"/>
        <v>10032</v>
      </c>
      <c r="M14" s="60" t="s">
        <v>25</v>
      </c>
      <c r="N14" s="60">
        <f t="shared" si="7"/>
        <v>248</v>
      </c>
      <c r="O14" s="60" t="s">
        <v>26</v>
      </c>
      <c r="P14" s="61">
        <f t="shared" si="8"/>
        <v>2487936</v>
      </c>
      <c r="Q14" s="78">
        <f t="shared" si="22"/>
        <v>39806976</v>
      </c>
      <c r="R14" s="86">
        <f t="shared" si="9"/>
        <v>10033</v>
      </c>
      <c r="S14" s="77" t="str">
        <f t="shared" si="10"/>
        <v>10033.1841</v>
      </c>
      <c r="T14" s="59">
        <f t="shared" si="11"/>
        <v>14128</v>
      </c>
      <c r="U14" s="60" t="s">
        <v>25</v>
      </c>
      <c r="V14" s="60">
        <f t="shared" si="12"/>
        <v>248</v>
      </c>
      <c r="W14" s="60" t="s">
        <v>26</v>
      </c>
      <c r="X14" s="61">
        <f t="shared" si="13"/>
        <v>3503744</v>
      </c>
      <c r="Y14" s="78">
        <f t="shared" si="23"/>
        <v>56059904</v>
      </c>
      <c r="Z14" s="90">
        <f t="shared" si="14"/>
        <v>14129</v>
      </c>
      <c r="AA14" s="77" t="str">
        <f t="shared" si="15"/>
        <v>14129.1841</v>
      </c>
      <c r="AB14" s="39">
        <f t="shared" si="16"/>
        <v>18224</v>
      </c>
      <c r="AC14" s="39">
        <f t="shared" si="17"/>
        <v>7482032</v>
      </c>
      <c r="AD14" s="96">
        <f t="shared" si="18"/>
        <v>119712512</v>
      </c>
      <c r="AE14" s="127" t="s">
        <v>56</v>
      </c>
      <c r="AF14" s="110">
        <f t="shared" si="19"/>
        <v>14129</v>
      </c>
      <c r="AG14" s="110">
        <f t="shared" si="20"/>
        <v>18224</v>
      </c>
      <c r="AH14" s="128" t="s">
        <v>74</v>
      </c>
      <c r="AI14" s="45"/>
      <c r="BQ14" s="45"/>
    </row>
    <row r="15" spans="1:88" s="1" customFormat="1" ht="29.25" customHeight="1" thickBot="1" x14ac:dyDescent="0.25">
      <c r="A15" s="7">
        <v>7</v>
      </c>
      <c r="B15" s="52" t="s">
        <v>6</v>
      </c>
      <c r="C15" s="79">
        <f t="shared" si="0"/>
        <v>1585</v>
      </c>
      <c r="D15" s="57">
        <f t="shared" si="1"/>
        <v>5680</v>
      </c>
      <c r="E15" s="58" t="s">
        <v>25</v>
      </c>
      <c r="F15" s="58">
        <f t="shared" si="2"/>
        <v>247</v>
      </c>
      <c r="G15" s="58" t="s">
        <v>26</v>
      </c>
      <c r="H15" s="56">
        <f t="shared" si="3"/>
        <v>1402960</v>
      </c>
      <c r="I15" s="80">
        <f t="shared" si="21"/>
        <v>22447360</v>
      </c>
      <c r="J15" s="79">
        <f t="shared" si="4"/>
        <v>5681</v>
      </c>
      <c r="K15" s="79" t="str">
        <f t="shared" si="5"/>
        <v>5681.1585</v>
      </c>
      <c r="L15" s="57">
        <f t="shared" si="6"/>
        <v>9776</v>
      </c>
      <c r="M15" s="58" t="s">
        <v>25</v>
      </c>
      <c r="N15" s="58">
        <f t="shared" si="7"/>
        <v>247</v>
      </c>
      <c r="O15" s="58" t="s">
        <v>26</v>
      </c>
      <c r="P15" s="56">
        <f t="shared" si="8"/>
        <v>2414672</v>
      </c>
      <c r="Q15" s="80">
        <f t="shared" si="22"/>
        <v>38634752</v>
      </c>
      <c r="R15" s="86">
        <f t="shared" si="9"/>
        <v>9777</v>
      </c>
      <c r="S15" s="79" t="str">
        <f t="shared" si="10"/>
        <v>9777.1585</v>
      </c>
      <c r="T15" s="57">
        <f t="shared" si="11"/>
        <v>13872</v>
      </c>
      <c r="U15" s="58" t="s">
        <v>25</v>
      </c>
      <c r="V15" s="58">
        <f t="shared" si="12"/>
        <v>247</v>
      </c>
      <c r="W15" s="58" t="s">
        <v>26</v>
      </c>
      <c r="X15" s="56">
        <f t="shared" si="13"/>
        <v>3426384</v>
      </c>
      <c r="Y15" s="80">
        <f t="shared" si="23"/>
        <v>54822144</v>
      </c>
      <c r="Z15" s="90">
        <f t="shared" si="14"/>
        <v>13873</v>
      </c>
      <c r="AA15" s="79" t="str">
        <f t="shared" si="15"/>
        <v>13873.1585</v>
      </c>
      <c r="AB15" s="36">
        <f t="shared" si="16"/>
        <v>17968</v>
      </c>
      <c r="AC15" s="36">
        <f t="shared" si="17"/>
        <v>7261984</v>
      </c>
      <c r="AD15" s="95">
        <f t="shared" si="18"/>
        <v>116191744</v>
      </c>
      <c r="AE15" s="101" t="s">
        <v>55</v>
      </c>
      <c r="AF15" s="107">
        <f t="shared" si="19"/>
        <v>13873</v>
      </c>
      <c r="AG15" s="107">
        <f t="shared" si="20"/>
        <v>17968</v>
      </c>
      <c r="AH15" s="120" t="s">
        <v>75</v>
      </c>
      <c r="AI15" s="45"/>
    </row>
    <row r="16" spans="1:88" s="1" customFormat="1" ht="29.25" customHeight="1" thickBot="1" x14ac:dyDescent="0.25">
      <c r="A16" s="8">
        <v>6</v>
      </c>
      <c r="B16" s="51" t="s">
        <v>5</v>
      </c>
      <c r="C16" s="79">
        <f t="shared" si="0"/>
        <v>1329</v>
      </c>
      <c r="D16" s="57">
        <f t="shared" si="1"/>
        <v>5424</v>
      </c>
      <c r="E16" s="58" t="s">
        <v>25</v>
      </c>
      <c r="F16" s="58">
        <f t="shared" si="2"/>
        <v>246</v>
      </c>
      <c r="G16" s="58" t="s">
        <v>26</v>
      </c>
      <c r="H16" s="56">
        <f t="shared" si="3"/>
        <v>1334304</v>
      </c>
      <c r="I16" s="80">
        <f t="shared" si="21"/>
        <v>21348864</v>
      </c>
      <c r="J16" s="79">
        <f t="shared" si="4"/>
        <v>5425</v>
      </c>
      <c r="K16" s="79" t="str">
        <f t="shared" si="5"/>
        <v>5425.1329</v>
      </c>
      <c r="L16" s="57">
        <f t="shared" si="6"/>
        <v>9520</v>
      </c>
      <c r="M16" s="58" t="s">
        <v>25</v>
      </c>
      <c r="N16" s="58">
        <f t="shared" si="7"/>
        <v>246</v>
      </c>
      <c r="O16" s="58" t="s">
        <v>26</v>
      </c>
      <c r="P16" s="56">
        <f t="shared" si="8"/>
        <v>2341920</v>
      </c>
      <c r="Q16" s="80">
        <f t="shared" si="22"/>
        <v>37470720</v>
      </c>
      <c r="R16" s="86">
        <f t="shared" si="9"/>
        <v>9521</v>
      </c>
      <c r="S16" s="79" t="str">
        <f t="shared" si="10"/>
        <v>9521.1329</v>
      </c>
      <c r="T16" s="57">
        <f t="shared" si="11"/>
        <v>13616</v>
      </c>
      <c r="U16" s="58" t="s">
        <v>25</v>
      </c>
      <c r="V16" s="58">
        <f t="shared" si="12"/>
        <v>246</v>
      </c>
      <c r="W16" s="58" t="s">
        <v>26</v>
      </c>
      <c r="X16" s="56">
        <f t="shared" si="13"/>
        <v>3349536</v>
      </c>
      <c r="Y16" s="80">
        <f t="shared" si="23"/>
        <v>53592576</v>
      </c>
      <c r="Z16" s="90">
        <f t="shared" si="14"/>
        <v>13617</v>
      </c>
      <c r="AA16" s="79" t="str">
        <f t="shared" si="15"/>
        <v>13617.1329</v>
      </c>
      <c r="AB16" s="34">
        <f t="shared" si="16"/>
        <v>17712</v>
      </c>
      <c r="AC16" s="36">
        <f t="shared" si="17"/>
        <v>7043472</v>
      </c>
      <c r="AD16" s="95">
        <f t="shared" si="18"/>
        <v>112695552</v>
      </c>
      <c r="AE16" s="101" t="s">
        <v>54</v>
      </c>
      <c r="AF16" s="104">
        <f t="shared" si="19"/>
        <v>13617</v>
      </c>
      <c r="AG16" s="104">
        <f t="shared" si="20"/>
        <v>17712</v>
      </c>
      <c r="AH16" s="120" t="s">
        <v>73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3" t="s">
        <v>4</v>
      </c>
      <c r="C17" s="81">
        <f t="shared" si="0"/>
        <v>1073</v>
      </c>
      <c r="D17" s="62">
        <f t="shared" si="1"/>
        <v>5168</v>
      </c>
      <c r="E17" s="54" t="s">
        <v>25</v>
      </c>
      <c r="F17" s="54">
        <f t="shared" si="2"/>
        <v>245</v>
      </c>
      <c r="G17" s="54" t="s">
        <v>26</v>
      </c>
      <c r="H17" s="63">
        <f t="shared" si="3"/>
        <v>1266160</v>
      </c>
      <c r="I17" s="82">
        <f t="shared" si="21"/>
        <v>20258560</v>
      </c>
      <c r="J17" s="81">
        <f t="shared" si="4"/>
        <v>5169</v>
      </c>
      <c r="K17" s="81" t="str">
        <f t="shared" si="5"/>
        <v>5169.1073</v>
      </c>
      <c r="L17" s="62">
        <f t="shared" si="6"/>
        <v>9264</v>
      </c>
      <c r="M17" s="54" t="s">
        <v>25</v>
      </c>
      <c r="N17" s="54">
        <f t="shared" si="7"/>
        <v>245</v>
      </c>
      <c r="O17" s="54" t="s">
        <v>26</v>
      </c>
      <c r="P17" s="63">
        <f t="shared" si="8"/>
        <v>2269680</v>
      </c>
      <c r="Q17" s="82">
        <f t="shared" si="22"/>
        <v>36314880</v>
      </c>
      <c r="R17" s="86">
        <f t="shared" si="9"/>
        <v>9265</v>
      </c>
      <c r="S17" s="81" t="str">
        <f t="shared" si="10"/>
        <v>9265.1073</v>
      </c>
      <c r="T17" s="62">
        <f t="shared" si="11"/>
        <v>13360</v>
      </c>
      <c r="U17" s="54" t="s">
        <v>25</v>
      </c>
      <c r="V17" s="54">
        <f t="shared" si="12"/>
        <v>245</v>
      </c>
      <c r="W17" s="54" t="s">
        <v>26</v>
      </c>
      <c r="X17" s="63">
        <f t="shared" si="13"/>
        <v>3273200</v>
      </c>
      <c r="Y17" s="82">
        <f t="shared" si="23"/>
        <v>52371200</v>
      </c>
      <c r="Z17" s="90">
        <f t="shared" si="14"/>
        <v>13361</v>
      </c>
      <c r="AA17" s="81" t="str">
        <f t="shared" si="15"/>
        <v>13361.1073</v>
      </c>
      <c r="AB17" s="40">
        <f t="shared" si="16"/>
        <v>17456</v>
      </c>
      <c r="AC17" s="40">
        <f t="shared" si="17"/>
        <v>6826496</v>
      </c>
      <c r="AD17" s="90">
        <f t="shared" si="18"/>
        <v>109223936</v>
      </c>
      <c r="AE17" s="123" t="s">
        <v>53</v>
      </c>
      <c r="AF17" s="111">
        <f t="shared" si="19"/>
        <v>13361</v>
      </c>
      <c r="AG17" s="111">
        <f t="shared" si="20"/>
        <v>17456</v>
      </c>
      <c r="AH17" s="124" t="s">
        <v>76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1" t="s">
        <v>19</v>
      </c>
      <c r="C18" s="77">
        <f t="shared" si="0"/>
        <v>817</v>
      </c>
      <c r="D18" s="59">
        <f>D19+256</f>
        <v>4912</v>
      </c>
      <c r="E18" s="60" t="s">
        <v>25</v>
      </c>
      <c r="F18" s="60">
        <f>F19+1</f>
        <v>244</v>
      </c>
      <c r="G18" s="60" t="s">
        <v>26</v>
      </c>
      <c r="H18" s="61">
        <f>D18*F18</f>
        <v>1198528</v>
      </c>
      <c r="I18" s="78">
        <f t="shared" si="21"/>
        <v>19176448</v>
      </c>
      <c r="J18" s="77">
        <f t="shared" si="4"/>
        <v>4913</v>
      </c>
      <c r="K18" s="77" t="str">
        <f t="shared" si="5"/>
        <v>4913.817</v>
      </c>
      <c r="L18" s="59">
        <f t="shared" si="6"/>
        <v>9008</v>
      </c>
      <c r="M18" s="60" t="s">
        <v>25</v>
      </c>
      <c r="N18" s="60">
        <f t="shared" si="7"/>
        <v>244</v>
      </c>
      <c r="O18" s="60" t="s">
        <v>26</v>
      </c>
      <c r="P18" s="61">
        <f t="shared" si="8"/>
        <v>2197952</v>
      </c>
      <c r="Q18" s="78">
        <f t="shared" si="22"/>
        <v>35167232</v>
      </c>
      <c r="R18" s="86">
        <f t="shared" si="9"/>
        <v>9009</v>
      </c>
      <c r="S18" s="77" t="str">
        <f t="shared" si="10"/>
        <v>9009.817</v>
      </c>
      <c r="T18" s="59">
        <f t="shared" si="11"/>
        <v>13104</v>
      </c>
      <c r="U18" s="60" t="s">
        <v>25</v>
      </c>
      <c r="V18" s="60">
        <f t="shared" si="12"/>
        <v>244</v>
      </c>
      <c r="W18" s="60" t="s">
        <v>26</v>
      </c>
      <c r="X18" s="61">
        <f t="shared" si="13"/>
        <v>3197376</v>
      </c>
      <c r="Y18" s="78">
        <f t="shared" si="23"/>
        <v>51158016</v>
      </c>
      <c r="Z18" s="90">
        <f t="shared" si="14"/>
        <v>13105</v>
      </c>
      <c r="AA18" s="77" t="str">
        <f t="shared" si="15"/>
        <v>13105.817</v>
      </c>
      <c r="AB18" s="37">
        <f>16383+C18</f>
        <v>17200</v>
      </c>
      <c r="AC18" s="37">
        <f t="shared" si="17"/>
        <v>6611056</v>
      </c>
      <c r="AD18" s="96">
        <f t="shared" si="18"/>
        <v>105776896</v>
      </c>
      <c r="AE18" s="118" t="s">
        <v>52</v>
      </c>
      <c r="AF18" s="108">
        <f t="shared" si="19"/>
        <v>13105</v>
      </c>
      <c r="AG18" s="108">
        <f t="shared" si="20"/>
        <v>17200</v>
      </c>
      <c r="AH18" s="119" t="s">
        <v>77</v>
      </c>
      <c r="AI18" s="45"/>
      <c r="AJ18" s="45"/>
    </row>
    <row r="19" spans="1:40" s="1" customFormat="1" ht="29.25" customHeight="1" thickBot="1" x14ac:dyDescent="0.25">
      <c r="A19" s="7">
        <v>3</v>
      </c>
      <c r="B19" s="52" t="s">
        <v>3</v>
      </c>
      <c r="C19" s="79">
        <f t="shared" si="0"/>
        <v>561</v>
      </c>
      <c r="D19" s="57">
        <f>D20+256</f>
        <v>4656</v>
      </c>
      <c r="E19" s="58" t="s">
        <v>25</v>
      </c>
      <c r="F19" s="58">
        <f>F20+1</f>
        <v>243</v>
      </c>
      <c r="G19" s="58" t="s">
        <v>26</v>
      </c>
      <c r="H19" s="56">
        <f>D19*F19</f>
        <v>1131408</v>
      </c>
      <c r="I19" s="80">
        <f t="shared" si="21"/>
        <v>18102528</v>
      </c>
      <c r="J19" s="79">
        <f t="shared" si="4"/>
        <v>4657</v>
      </c>
      <c r="K19" s="79" t="str">
        <f t="shared" si="5"/>
        <v>4657.561</v>
      </c>
      <c r="L19" s="57">
        <f t="shared" si="6"/>
        <v>8752</v>
      </c>
      <c r="M19" s="58" t="s">
        <v>25</v>
      </c>
      <c r="N19" s="58">
        <f t="shared" si="7"/>
        <v>243</v>
      </c>
      <c r="O19" s="58" t="s">
        <v>26</v>
      </c>
      <c r="P19" s="56">
        <f t="shared" si="8"/>
        <v>2126736</v>
      </c>
      <c r="Q19" s="80">
        <f t="shared" si="22"/>
        <v>34027776</v>
      </c>
      <c r="R19" s="86">
        <f t="shared" si="9"/>
        <v>8753</v>
      </c>
      <c r="S19" s="79" t="str">
        <f t="shared" si="10"/>
        <v>8753.561</v>
      </c>
      <c r="T19" s="57">
        <f t="shared" si="11"/>
        <v>12848</v>
      </c>
      <c r="U19" s="58" t="s">
        <v>25</v>
      </c>
      <c r="V19" s="58">
        <f t="shared" si="12"/>
        <v>243</v>
      </c>
      <c r="W19" s="58" t="s">
        <v>26</v>
      </c>
      <c r="X19" s="56">
        <f t="shared" si="13"/>
        <v>3122064</v>
      </c>
      <c r="Y19" s="80">
        <f t="shared" si="23"/>
        <v>49953024</v>
      </c>
      <c r="Z19" s="90">
        <f t="shared" si="14"/>
        <v>12849</v>
      </c>
      <c r="AA19" s="79" t="str">
        <f t="shared" si="15"/>
        <v>12849.561</v>
      </c>
      <c r="AB19" s="36">
        <f>16383+C19</f>
        <v>16944</v>
      </c>
      <c r="AC19" s="36">
        <f t="shared" si="17"/>
        <v>6397152</v>
      </c>
      <c r="AD19" s="95">
        <f t="shared" si="18"/>
        <v>102354432</v>
      </c>
      <c r="AE19" s="121" t="s">
        <v>51</v>
      </c>
      <c r="AF19" s="107">
        <f t="shared" si="19"/>
        <v>12849</v>
      </c>
      <c r="AG19" s="107">
        <f t="shared" si="20"/>
        <v>16944</v>
      </c>
      <c r="AH19" s="122" t="s">
        <v>78</v>
      </c>
      <c r="AI19" s="45"/>
      <c r="AJ19" s="45"/>
    </row>
    <row r="20" spans="1:40" s="1" customFormat="1" ht="29.25" customHeight="1" thickBot="1" x14ac:dyDescent="0.25">
      <c r="A20" s="7">
        <v>2</v>
      </c>
      <c r="B20" s="52" t="s">
        <v>15</v>
      </c>
      <c r="C20" s="79">
        <f>C21+256</f>
        <v>305</v>
      </c>
      <c r="D20" s="57">
        <f>D21+256</f>
        <v>4400</v>
      </c>
      <c r="E20" s="58" t="s">
        <v>25</v>
      </c>
      <c r="F20" s="58">
        <f>F21+1</f>
        <v>242</v>
      </c>
      <c r="G20" s="58" t="s">
        <v>26</v>
      </c>
      <c r="H20" s="56">
        <f>D20*F20</f>
        <v>1064800</v>
      </c>
      <c r="I20" s="80">
        <f t="shared" si="21"/>
        <v>17036800</v>
      </c>
      <c r="J20" s="79">
        <f>J21+256</f>
        <v>4401</v>
      </c>
      <c r="K20" s="79" t="str">
        <f>CONCATENATE(J20,".",C20)</f>
        <v>4401.305</v>
      </c>
      <c r="L20" s="57">
        <f>L21+256</f>
        <v>8496</v>
      </c>
      <c r="M20" s="58" t="s">
        <v>25</v>
      </c>
      <c r="N20" s="58">
        <f>N21+1</f>
        <v>242</v>
      </c>
      <c r="O20" s="58" t="s">
        <v>26</v>
      </c>
      <c r="P20" s="56">
        <f>L20*N20</f>
        <v>2056032</v>
      </c>
      <c r="Q20" s="80">
        <f t="shared" si="22"/>
        <v>32896512</v>
      </c>
      <c r="R20" s="86">
        <f t="shared" si="9"/>
        <v>8497</v>
      </c>
      <c r="S20" s="79" t="str">
        <f t="shared" si="10"/>
        <v>8497.305</v>
      </c>
      <c r="T20" s="57">
        <f>T21+256</f>
        <v>12592</v>
      </c>
      <c r="U20" s="58" t="s">
        <v>25</v>
      </c>
      <c r="V20" s="58">
        <f>V21+1</f>
        <v>242</v>
      </c>
      <c r="W20" s="58" t="s">
        <v>26</v>
      </c>
      <c r="X20" s="56">
        <f>T20*V20</f>
        <v>3047264</v>
      </c>
      <c r="Y20" s="80">
        <f t="shared" si="23"/>
        <v>48756224</v>
      </c>
      <c r="Z20" s="90">
        <f t="shared" si="14"/>
        <v>12593</v>
      </c>
      <c r="AA20" s="79" t="str">
        <f t="shared" si="15"/>
        <v>12593.305</v>
      </c>
      <c r="AB20" s="36">
        <f>16383+C20</f>
        <v>16688</v>
      </c>
      <c r="AC20" s="36">
        <f t="shared" si="17"/>
        <v>6184784</v>
      </c>
      <c r="AD20" s="95">
        <f t="shared" si="18"/>
        <v>98956544</v>
      </c>
      <c r="AE20" s="101" t="s">
        <v>50</v>
      </c>
      <c r="AF20" s="107">
        <f>AF21+256</f>
        <v>12593</v>
      </c>
      <c r="AG20" s="107">
        <f t="shared" si="20"/>
        <v>16688</v>
      </c>
      <c r="AH20" s="120" t="s">
        <v>79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3" t="s">
        <v>16</v>
      </c>
      <c r="C21" s="129">
        <v>49</v>
      </c>
      <c r="D21" s="130">
        <f>4095+C21</f>
        <v>4144</v>
      </c>
      <c r="E21" s="55" t="s">
        <v>25</v>
      </c>
      <c r="F21" s="55">
        <v>241</v>
      </c>
      <c r="G21" s="55" t="s">
        <v>26</v>
      </c>
      <c r="H21" s="55">
        <f>D21*F21</f>
        <v>998704</v>
      </c>
      <c r="I21" s="82">
        <f t="shared" si="21"/>
        <v>15979264</v>
      </c>
      <c r="J21" s="86">
        <f>4096+C21</f>
        <v>4145</v>
      </c>
      <c r="K21" s="88" t="str">
        <f>CONCATENATE(J21,".",C21)</f>
        <v>4145.49</v>
      </c>
      <c r="L21" s="64">
        <f>D21+4096</f>
        <v>8240</v>
      </c>
      <c r="M21" s="55" t="s">
        <v>25</v>
      </c>
      <c r="N21" s="87">
        <f>F21</f>
        <v>241</v>
      </c>
      <c r="O21" s="55" t="s">
        <v>26</v>
      </c>
      <c r="P21" s="55">
        <f>L21*N21</f>
        <v>1985840</v>
      </c>
      <c r="Q21" s="82">
        <f t="shared" si="22"/>
        <v>31773440</v>
      </c>
      <c r="R21" s="86">
        <f>4096+4096+C21</f>
        <v>8241</v>
      </c>
      <c r="S21" s="88" t="str">
        <f>CONCATENATE(R21,".",C21)</f>
        <v>8241.49</v>
      </c>
      <c r="T21" s="64">
        <f>D21+8192</f>
        <v>12336</v>
      </c>
      <c r="U21" s="55" t="s">
        <v>25</v>
      </c>
      <c r="V21" s="87">
        <f>N21</f>
        <v>241</v>
      </c>
      <c r="W21" s="55" t="s">
        <v>26</v>
      </c>
      <c r="X21" s="55">
        <f>T21*V21</f>
        <v>2972976</v>
      </c>
      <c r="Y21" s="82">
        <f t="shared" si="23"/>
        <v>47567616</v>
      </c>
      <c r="Z21" s="90">
        <f>4096+4096+4096+C21</f>
        <v>12337</v>
      </c>
      <c r="AA21" s="88" t="str">
        <f>CONCATENATE(Z21,".",C21)</f>
        <v>12337.49</v>
      </c>
      <c r="AB21" s="40">
        <f>16383+C21</f>
        <v>16432</v>
      </c>
      <c r="AC21" s="40">
        <f>H21+P21+X21+AB21</f>
        <v>5973952</v>
      </c>
      <c r="AD21" s="90">
        <f>AC21*16</f>
        <v>95583232</v>
      </c>
      <c r="AE21" s="123" t="s">
        <v>49</v>
      </c>
      <c r="AF21" s="111">
        <f>12288+C21</f>
        <v>12337</v>
      </c>
      <c r="AG21" s="111">
        <f>AF21+4095</f>
        <v>16432</v>
      </c>
      <c r="AH21" s="124" t="s">
        <v>80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20</v>
      </c>
      <c r="AJ22" s="45"/>
    </row>
    <row r="23" spans="1:40" s="1" customFormat="1" ht="23.25" customHeight="1" x14ac:dyDescent="0.2">
      <c r="A23" s="22"/>
      <c r="B23" s="22" t="s">
        <v>23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3"/>
      <c r="AH23" s="41" t="s">
        <v>21</v>
      </c>
    </row>
    <row r="24" spans="1:40" ht="18.75" x14ac:dyDescent="0.25">
      <c r="A24" s="11"/>
      <c r="B24" s="12" t="s">
        <v>22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43368</v>
      </c>
    </row>
    <row r="25" spans="1:40" ht="18.75" x14ac:dyDescent="0.3">
      <c r="B25" s="15" t="s">
        <v>81</v>
      </c>
      <c r="C25" s="16" t="s">
        <v>0</v>
      </c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1" t="s">
        <v>29</v>
      </c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82</v>
      </c>
      <c r="C27" s="16" t="s">
        <v>0</v>
      </c>
      <c r="AA27" s="16"/>
      <c r="AB27" s="16"/>
      <c r="AC27" s="16"/>
      <c r="AD27" s="16"/>
    </row>
    <row r="28" spans="1:40" ht="18.75" x14ac:dyDescent="0.3">
      <c r="B28" s="15" t="s">
        <v>47</v>
      </c>
      <c r="C28" s="2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48</v>
      </c>
      <c r="C29" s="136"/>
      <c r="D29" s="43"/>
      <c r="E29" s="43"/>
      <c r="F29" s="43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85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74803149606299213" bottom="0.55118110236220474" header="0.31496062992125984" footer="0.31496062992125984"/>
  <pageSetup paperSize="9" scale="53" fitToWidth="2" orientation="landscape" r:id="rId1"/>
  <headerFooter alignWithMargins="0"/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2018-09-20T10:23:01Z</cp:lastPrinted>
  <dcterms:created xsi:type="dcterms:W3CDTF">2015-04-05T12:17:14Z</dcterms:created>
  <dcterms:modified xsi:type="dcterms:W3CDTF">2018-10-12T07:44:42Z</dcterms:modified>
</cp:coreProperties>
</file>